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SAR\Desktop\DAFEFI\01102021 AL 30092027\LEY DE DISCIPLINA FINANCIERA\2021\3ER TRIMESTRE\PARA PUBLICAR\"/>
    </mc:Choice>
  </mc:AlternateContent>
  <xr:revisionPtr revIDLastSave="0" documentId="13_ncr:1_{A1F91BB7-605D-407B-9984-87184FF10DA9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F5 30092021" sheetId="1" r:id="rId1"/>
  </sheets>
  <definedNames>
    <definedName name="_xlnm.Print_Area" localSheetId="0">'F5 30092021'!$A$1:$K$81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G65" i="1"/>
  <c r="F14" i="1"/>
  <c r="G79" i="1"/>
  <c r="E30" i="1"/>
  <c r="F30" i="1"/>
  <c r="G35" i="1"/>
  <c r="G34" i="1"/>
  <c r="G33" i="1"/>
  <c r="G32" i="1"/>
  <c r="G31" i="1"/>
  <c r="G30" i="1" s="1"/>
  <c r="G29" i="1"/>
  <c r="G28" i="1"/>
  <c r="G27" i="1"/>
  <c r="G26" i="1"/>
  <c r="G24" i="1"/>
  <c r="G23" i="1"/>
  <c r="G22" i="1"/>
  <c r="G21" i="1"/>
  <c r="G20" i="1"/>
  <c r="G19" i="1"/>
  <c r="G13" i="1"/>
  <c r="G14" i="1"/>
  <c r="G16" i="1"/>
  <c r="G10" i="1"/>
  <c r="F60" i="1"/>
  <c r="F17" i="1"/>
  <c r="F54" i="1"/>
  <c r="F57" i="1"/>
  <c r="F56" i="1"/>
  <c r="F53" i="1"/>
  <c r="F12" i="1" l="1"/>
  <c r="G12" i="1" s="1"/>
  <c r="F15" i="1"/>
  <c r="G15" i="1" s="1"/>
  <c r="J60" i="1" l="1"/>
  <c r="I30" i="1" l="1"/>
  <c r="F58" i="1" l="1"/>
  <c r="F49" i="1"/>
  <c r="F39" i="1"/>
  <c r="F37" i="1"/>
  <c r="F43" i="1" s="1"/>
  <c r="F69" i="1" l="1"/>
  <c r="F74" i="1" s="1"/>
  <c r="J65" i="1"/>
  <c r="J19" i="1"/>
  <c r="I58" i="1" l="1"/>
  <c r="I49" i="1"/>
  <c r="I39" i="1"/>
  <c r="I37" i="1"/>
  <c r="J13" i="1"/>
  <c r="J14" i="1"/>
  <c r="F79" i="1"/>
  <c r="J77" i="1"/>
  <c r="J72" i="1"/>
  <c r="J67" i="1"/>
  <c r="G67" i="1"/>
  <c r="J66" i="1"/>
  <c r="G66" i="1"/>
  <c r="E63" i="1"/>
  <c r="J62" i="1"/>
  <c r="G62" i="1"/>
  <c r="J61" i="1"/>
  <c r="G61" i="1"/>
  <c r="G60" i="1"/>
  <c r="K60" i="1" s="1"/>
  <c r="J59" i="1"/>
  <c r="G59" i="1"/>
  <c r="H58" i="1"/>
  <c r="E58" i="1"/>
  <c r="J57" i="1"/>
  <c r="G57" i="1"/>
  <c r="J56" i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H49" i="1"/>
  <c r="H69" i="1" s="1"/>
  <c r="E49" i="1"/>
  <c r="H39" i="1"/>
  <c r="G39" i="1"/>
  <c r="E39" i="1"/>
  <c r="J39" i="1" s="1"/>
  <c r="J38" i="1"/>
  <c r="H37" i="1"/>
  <c r="G37" i="1"/>
  <c r="E37" i="1"/>
  <c r="J36" i="1"/>
  <c r="G36" i="1"/>
  <c r="J35" i="1"/>
  <c r="J34" i="1"/>
  <c r="J33" i="1"/>
  <c r="J32" i="1"/>
  <c r="J29" i="1"/>
  <c r="J28" i="1"/>
  <c r="J27" i="1"/>
  <c r="J25" i="1"/>
  <c r="G25" i="1"/>
  <c r="J24" i="1"/>
  <c r="J22" i="1"/>
  <c r="J21" i="1"/>
  <c r="J20" i="1"/>
  <c r="G17" i="1"/>
  <c r="G43" i="1" s="1"/>
  <c r="E17" i="1"/>
  <c r="J16" i="1"/>
  <c r="J15" i="1"/>
  <c r="J12" i="1"/>
  <c r="J10" i="1"/>
  <c r="J37" i="1" l="1"/>
  <c r="E69" i="1"/>
  <c r="G63" i="1"/>
  <c r="J63" i="1"/>
  <c r="J49" i="1"/>
  <c r="I69" i="1"/>
  <c r="G49" i="1"/>
  <c r="G58" i="1"/>
  <c r="G69" i="1" s="1"/>
  <c r="J58" i="1"/>
  <c r="E74" i="1"/>
  <c r="J69" i="1" l="1"/>
  <c r="J11" i="1"/>
  <c r="J26" i="1" l="1"/>
  <c r="G74" i="1"/>
  <c r="I17" i="1"/>
  <c r="J17" i="1" s="1"/>
  <c r="J23" i="1"/>
  <c r="H17" i="1"/>
  <c r="H31" i="1"/>
  <c r="H30" i="1" s="1"/>
  <c r="H43" i="1" s="1"/>
  <c r="H74" i="1" s="1"/>
  <c r="J31" i="1"/>
  <c r="J30" i="1"/>
  <c r="J43" i="1" s="1"/>
  <c r="J74" i="1" s="1"/>
  <c r="I43" i="1" l="1"/>
  <c r="I74" i="1" s="1"/>
</calcChain>
</file>

<file path=xl/sharedStrings.xml><?xml version="1.0" encoding="utf-8"?>
<sst xmlns="http://schemas.openxmlformats.org/spreadsheetml/2006/main" count="78" uniqueCount="78">
  <si>
    <t>ESTADO DE MICHOACAN DE OCAMPO</t>
  </si>
  <si>
    <t>Estado Analítico de Ingresos Detallado - LDF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</si>
  <si>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</si>
  <si>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</si>
  <si>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</si>
  <si>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</si>
  <si>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</si>
  <si>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</si>
  <si>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</si>
  <si>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</si>
  <si>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</si>
  <si>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</si>
  <si>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</si>
  <si>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 xml:space="preserve"> 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</si>
  <si>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</si>
  <si>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</si>
  <si>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</si>
  <si>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</si>
  <si>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</si>
  <si>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</si>
  <si>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</si>
  <si>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</si>
  <si>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</si>
  <si>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</si>
  <si>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</si>
  <si>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</si>
  <si>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</si>
  <si>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</si>
  <si>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</si>
  <si>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</si>
  <si>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</si>
  <si>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</si>
  <si>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</si>
  <si>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</si>
  <si>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</si>
  <si>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</si>
  <si>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</si>
  <si>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</si>
  <si>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</si>
  <si>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</si>
  <si>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 xml:space="preserve">J. Transferencias 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</si>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</sst>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0_ ;\-0\ "/>
    <numFmt numFmtId="167" formatCode="#,##0_ ;\-#,##0\ "/>
    <numFmt numFmtId="168" formatCode="#,##0.0000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43" fontId="5" fillId="0" borderId="5" xfId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4" fontId="0" fillId="0" borderId="0" xfId="0" applyNumberFormat="1"/>
    <xf numFmtId="166" fontId="4" fillId="0" borderId="5" xfId="1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7" fillId="0" borderId="5" xfId="1" applyNumberFormat="1" applyFont="1" applyFill="1" applyBorder="1" applyAlignment="1">
      <alignment horizontal="right" vertical="center"/>
    </xf>
    <xf numFmtId="164" fontId="4" fillId="0" borderId="5" xfId="1" applyNumberFormat="1" applyFont="1" applyBorder="1" applyAlignment="1">
      <alignment horizontal="center" vertical="center"/>
    </xf>
    <xf numFmtId="1" fontId="4" fillId="0" borderId="5" xfId="1" applyNumberFormat="1" applyFont="1" applyFill="1" applyBorder="1" applyAlignment="1">
      <alignment horizontal="right" vertical="center"/>
    </xf>
    <xf numFmtId="1" fontId="4" fillId="0" borderId="5" xfId="1" applyNumberFormat="1" applyFont="1" applyBorder="1" applyAlignment="1">
      <alignment horizontal="right" vertical="center"/>
    </xf>
    <xf numFmtId="43" fontId="4" fillId="0" borderId="5" xfId="1" applyFont="1" applyBorder="1" applyAlignment="1">
      <alignment horizontal="center" vertical="center"/>
    </xf>
    <xf numFmtId="43" fontId="5" fillId="0" borderId="5" xfId="1" applyFont="1" applyBorder="1" applyAlignment="1">
      <alignment horizontal="justify" vertical="center"/>
    </xf>
    <xf numFmtId="166" fontId="5" fillId="0" borderId="5" xfId="1" applyNumberFormat="1" applyFont="1" applyBorder="1" applyAlignment="1">
      <alignment horizontal="right" vertical="center"/>
    </xf>
    <xf numFmtId="166" fontId="7" fillId="0" borderId="5" xfId="1" applyNumberFormat="1" applyFont="1" applyFill="1" applyBorder="1" applyAlignment="1">
      <alignment horizontal="right" vertical="center"/>
    </xf>
    <xf numFmtId="164" fontId="5" fillId="0" borderId="5" xfId="1" applyNumberFormat="1" applyFont="1" applyBorder="1" applyAlignment="1">
      <alignment horizontal="justify" vertical="center"/>
    </xf>
    <xf numFmtId="0" fontId="8" fillId="0" borderId="0" xfId="0" applyFont="1"/>
    <xf numFmtId="0" fontId="5" fillId="0" borderId="6" xfId="0" applyFont="1" applyBorder="1" applyAlignment="1">
      <alignment horizontal="left" vertical="center"/>
    </xf>
    <xf numFmtId="164" fontId="5" fillId="0" borderId="8" xfId="1" applyNumberFormat="1" applyFont="1" applyBorder="1" applyAlignment="1">
      <alignment horizontal="justify" vertical="center"/>
    </xf>
    <xf numFmtId="43" fontId="0" fillId="0" borderId="0" xfId="0" applyNumberFormat="1"/>
    <xf numFmtId="43" fontId="9" fillId="0" borderId="0" xfId="1" applyFont="1"/>
    <xf numFmtId="164" fontId="1" fillId="0" borderId="0" xfId="1" applyNumberFormat="1" applyFont="1"/>
    <xf numFmtId="10" fontId="1" fillId="0" borderId="0" xfId="2" applyNumberFormat="1" applyFont="1"/>
    <xf numFmtId="4" fontId="9" fillId="0" borderId="0" xfId="0" applyNumberFormat="1" applyFont="1"/>
    <xf numFmtId="43" fontId="9" fillId="0" borderId="0" xfId="0" applyNumberFormat="1" applyFont="1"/>
    <xf numFmtId="43" fontId="8" fillId="0" borderId="0" xfId="1" applyFont="1"/>
    <xf numFmtId="4" fontId="9" fillId="0" borderId="0" xfId="1" applyNumberFormat="1" applyFont="1"/>
    <xf numFmtId="4" fontId="0" fillId="0" borderId="0" xfId="0" applyNumberFormat="1"/>
    <xf numFmtId="43" fontId="1" fillId="0" borderId="0" xfId="1" applyFont="1"/>
    <xf numFmtId="43" fontId="9" fillId="0" borderId="0" xfId="1" applyNumberFormat="1" applyFont="1"/>
    <xf numFmtId="166" fontId="5" fillId="0" borderId="0" xfId="1" applyNumberFormat="1" applyFont="1" applyBorder="1" applyAlignment="1">
      <alignment horizontal="right" vertical="center"/>
    </xf>
    <xf numFmtId="43" fontId="0" fillId="0" borderId="0" xfId="1" applyFont="1" applyBorder="1"/>
    <xf numFmtId="0" fontId="0" fillId="0" borderId="0" xfId="0" applyBorder="1"/>
    <xf numFmtId="43" fontId="0" fillId="0" borderId="0" xfId="0" applyNumberFormat="1" applyBorder="1"/>
    <xf numFmtId="43" fontId="0" fillId="0" borderId="0" xfId="1" applyFont="1"/>
    <xf numFmtId="168" fontId="0" fillId="0" borderId="0" xfId="0" applyNumberFormat="1"/>
    <xf numFmtId="0" fontId="5" fillId="0" borderId="0" xfId="0" applyFont="1" applyBorder="1" applyAlignment="1">
      <alignment horizontal="left" vertical="center"/>
    </xf>
    <xf numFmtId="43" fontId="4" fillId="4" borderId="5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165" fontId="4" fillId="0" borderId="5" xfId="1" applyNumberFormat="1" applyFont="1" applyFill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164" fontId="5" fillId="0" borderId="9" xfId="1" applyNumberFormat="1" applyFont="1" applyFill="1" applyBorder="1" applyAlignment="1">
      <alignment horizontal="center" vertical="center"/>
    </xf>
    <xf numFmtId="166" fontId="5" fillId="0" borderId="9" xfId="1" applyNumberFormat="1" applyFont="1" applyFill="1" applyBorder="1" applyAlignment="1">
      <alignment horizontal="right" vertical="center"/>
    </xf>
    <xf numFmtId="164" fontId="6" fillId="0" borderId="9" xfId="1" applyNumberFormat="1" applyFont="1" applyFill="1" applyBorder="1" applyAlignment="1">
      <alignment horizontal="center" vertical="center"/>
    </xf>
    <xf numFmtId="164" fontId="6" fillId="0" borderId="9" xfId="1" applyNumberFormat="1" applyFont="1" applyFill="1" applyBorder="1" applyAlignment="1">
      <alignment horizontal="right" vertical="center"/>
    </xf>
    <xf numFmtId="43" fontId="5" fillId="0" borderId="9" xfId="1" applyFont="1" applyFill="1" applyBorder="1" applyAlignment="1">
      <alignment horizontal="right" vertical="center"/>
    </xf>
    <xf numFmtId="164" fontId="4" fillId="0" borderId="9" xfId="1" applyNumberFormat="1" applyFont="1" applyFill="1" applyBorder="1" applyAlignment="1">
      <alignment vertical="center"/>
    </xf>
    <xf numFmtId="165" fontId="5" fillId="0" borderId="9" xfId="1" applyNumberFormat="1" applyFont="1" applyFill="1" applyBorder="1" applyAlignment="1">
      <alignment vertical="center"/>
    </xf>
    <xf numFmtId="167" fontId="5" fillId="0" borderId="9" xfId="1" applyNumberFormat="1" applyFont="1" applyFill="1" applyBorder="1" applyAlignment="1">
      <alignment horizontal="right" vertical="center"/>
    </xf>
    <xf numFmtId="164" fontId="5" fillId="0" borderId="9" xfId="1" applyNumberFormat="1" applyFont="1" applyFill="1" applyBorder="1" applyAlignment="1">
      <alignment horizontal="right" vertical="center"/>
    </xf>
    <xf numFmtId="164" fontId="4" fillId="0" borderId="9" xfId="1" applyNumberFormat="1" applyFont="1" applyFill="1" applyBorder="1" applyAlignment="1">
      <alignment horizontal="center" vertical="center"/>
    </xf>
    <xf numFmtId="1" fontId="5" fillId="0" borderId="9" xfId="1" applyNumberFormat="1" applyFont="1" applyFill="1" applyBorder="1" applyAlignment="1">
      <alignment horizontal="right" vertical="center"/>
    </xf>
    <xf numFmtId="1" fontId="4" fillId="0" borderId="9" xfId="1" applyNumberFormat="1" applyFont="1" applyFill="1" applyBorder="1" applyAlignment="1">
      <alignment horizontal="right" vertical="center"/>
    </xf>
    <xf numFmtId="43" fontId="5" fillId="0" borderId="9" xfId="1" applyFont="1" applyBorder="1" applyAlignment="1">
      <alignment horizontal="center" vertical="center"/>
    </xf>
    <xf numFmtId="43" fontId="5" fillId="0" borderId="9" xfId="1" applyFont="1" applyFill="1" applyBorder="1" applyAlignment="1">
      <alignment horizontal="center" vertical="center"/>
    </xf>
    <xf numFmtId="43" fontId="4" fillId="0" borderId="9" xfId="1" applyNumberFormat="1" applyFont="1" applyFill="1" applyBorder="1" applyAlignment="1">
      <alignment vertical="center"/>
    </xf>
    <xf numFmtId="164" fontId="4" fillId="0" borderId="9" xfId="1" applyNumberFormat="1" applyFont="1" applyBorder="1" applyAlignment="1">
      <alignment vertical="center" wrapText="1"/>
    </xf>
    <xf numFmtId="164" fontId="4" fillId="0" borderId="9" xfId="1" applyNumberFormat="1" applyFont="1" applyBorder="1" applyAlignment="1">
      <alignment vertical="center"/>
    </xf>
    <xf numFmtId="43" fontId="5" fillId="4" borderId="9" xfId="1" applyFont="1" applyFill="1" applyBorder="1" applyAlignment="1">
      <alignment horizontal="center" vertical="center"/>
    </xf>
    <xf numFmtId="43" fontId="5" fillId="0" borderId="9" xfId="1" applyFont="1" applyBorder="1" applyAlignment="1">
      <alignment horizontal="justify" vertical="center"/>
    </xf>
    <xf numFmtId="43" fontId="5" fillId="0" borderId="9" xfId="1" applyFont="1" applyFill="1" applyBorder="1" applyAlignment="1">
      <alignment horizontal="justify" vertical="center"/>
    </xf>
    <xf numFmtId="164" fontId="4" fillId="0" borderId="9" xfId="1" applyNumberFormat="1" applyFont="1" applyBorder="1" applyAlignment="1">
      <alignment horizontal="center" vertical="center"/>
    </xf>
    <xf numFmtId="165" fontId="4" fillId="0" borderId="9" xfId="1" applyNumberFormat="1" applyFont="1" applyFill="1" applyBorder="1" applyAlignment="1">
      <alignment vertical="center"/>
    </xf>
    <xf numFmtId="166" fontId="6" fillId="0" borderId="9" xfId="1" applyNumberFormat="1" applyFont="1" applyFill="1" applyBorder="1" applyAlignment="1">
      <alignment horizontal="right" vertical="center"/>
    </xf>
    <xf numFmtId="166" fontId="5" fillId="0" borderId="9" xfId="1" applyNumberFormat="1" applyFont="1" applyBorder="1" applyAlignment="1">
      <alignment horizontal="right" vertical="center"/>
    </xf>
    <xf numFmtId="164" fontId="5" fillId="0" borderId="9" xfId="1" applyNumberFormat="1" applyFont="1" applyBorder="1" applyAlignment="1">
      <alignment horizontal="justify" vertical="center"/>
    </xf>
    <xf numFmtId="164" fontId="5" fillId="0" borderId="9" xfId="1" applyNumberFormat="1" applyFont="1" applyFill="1" applyBorder="1" applyAlignment="1">
      <alignment horizontal="justify" vertical="center"/>
    </xf>
    <xf numFmtId="164" fontId="4" fillId="0" borderId="9" xfId="1" applyNumberFormat="1" applyFont="1" applyBorder="1" applyAlignment="1">
      <alignment horizontal="justify" vertical="center"/>
    </xf>
    <xf numFmtId="164" fontId="4" fillId="0" borderId="9" xfId="1" applyNumberFormat="1" applyFont="1" applyFill="1" applyBorder="1" applyAlignment="1">
      <alignment horizontal="justify" vertical="center"/>
    </xf>
    <xf numFmtId="164" fontId="5" fillId="0" borderId="9" xfId="1" applyNumberFormat="1" applyFont="1" applyBorder="1" applyAlignment="1">
      <alignment horizontal="center" vertical="center"/>
    </xf>
    <xf numFmtId="166" fontId="4" fillId="0" borderId="9" xfId="1" applyNumberFormat="1" applyFont="1" applyBorder="1" applyAlignment="1">
      <alignment horizontal="right" vertical="center"/>
    </xf>
    <xf numFmtId="164" fontId="5" fillId="0" borderId="10" xfId="1" applyNumberFormat="1" applyFont="1" applyBorder="1" applyAlignment="1">
      <alignment horizontal="justify" vertical="center"/>
    </xf>
    <xf numFmtId="43" fontId="5" fillId="0" borderId="10" xfId="1" applyFont="1" applyBorder="1" applyAlignment="1">
      <alignment horizontal="justify" vertical="center"/>
    </xf>
    <xf numFmtId="0" fontId="5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3"/>
  <sheetViews>
    <sheetView showGridLines="0" tabSelected="1" zoomScaleNormal="100" workbookViewId="0"/>
  </sheetViews>
  <sheetFormatPr baseColWidth="10" defaultRowHeight="15" x14ac:dyDescent="0.25"/>
  <cols>
    <col min="1" max="1" width="0.85546875" customWidth="1"/>
    <col min="2" max="2" width="1.5703125" customWidth="1"/>
    <col min="3" max="3" width="2.140625" customWidth="1"/>
    <col min="4" max="4" width="53.140625" customWidth="1"/>
    <col min="5" max="5" width="14.42578125" customWidth="1"/>
    <col min="6" max="6" width="14" customWidth="1"/>
    <col min="7" max="7" width="14.85546875" customWidth="1"/>
    <col min="8" max="8" width="13" customWidth="1"/>
    <col min="9" max="9" width="13.28515625" customWidth="1"/>
    <col min="10" max="10" width="14.28515625" customWidth="1"/>
    <col min="11" max="11" width="0.85546875" customWidth="1"/>
    <col min="12" max="12" width="15.140625" bestFit="1" customWidth="1"/>
  </cols>
  <sheetData>
    <row r="1" spans="2:13" ht="5.25" customHeight="1" thickBot="1" x14ac:dyDescent="0.3">
      <c r="B1" s="1"/>
      <c r="C1" s="2"/>
    </row>
    <row r="2" spans="2:13" x14ac:dyDescent="0.25">
      <c r="B2" s="88" t="s">
        <v>0</v>
      </c>
      <c r="C2" s="89"/>
      <c r="D2" s="89"/>
      <c r="E2" s="89"/>
      <c r="F2" s="89"/>
      <c r="G2" s="89"/>
      <c r="H2" s="89"/>
      <c r="I2" s="89"/>
      <c r="J2" s="90"/>
    </row>
    <row r="3" spans="2:13" ht="14.25" customHeight="1" x14ac:dyDescent="0.25">
      <c r="B3" s="91" t="s">
        <v>1</v>
      </c>
      <c r="C3" s="92"/>
      <c r="D3" s="92"/>
      <c r="E3" s="92"/>
      <c r="F3" s="92"/>
      <c r="G3" s="92"/>
      <c r="H3" s="92"/>
      <c r="I3" s="92"/>
      <c r="J3" s="93"/>
    </row>
    <row r="4" spans="2:13" x14ac:dyDescent="0.25">
      <c r="B4" s="91" t="s">
        <v>77</v>
      </c>
      <c r="C4" s="92"/>
      <c r="D4" s="92"/>
      <c r="E4" s="92"/>
      <c r="F4" s="92"/>
      <c r="G4" s="92"/>
      <c r="H4" s="92"/>
      <c r="I4" s="92"/>
      <c r="J4" s="93"/>
    </row>
    <row r="5" spans="2:13" ht="12.75" customHeight="1" x14ac:dyDescent="0.25">
      <c r="B5" s="94" t="s">
        <v>2</v>
      </c>
      <c r="C5" s="95"/>
      <c r="D5" s="95"/>
      <c r="E5" s="95"/>
      <c r="F5" s="95"/>
      <c r="G5" s="95"/>
      <c r="H5" s="95"/>
      <c r="I5" s="95"/>
      <c r="J5" s="96"/>
    </row>
    <row r="6" spans="2:13" x14ac:dyDescent="0.25">
      <c r="B6" s="101"/>
      <c r="C6" s="102"/>
      <c r="D6" s="102"/>
      <c r="E6" s="97" t="s">
        <v>3</v>
      </c>
      <c r="F6" s="97"/>
      <c r="G6" s="97"/>
      <c r="H6" s="97"/>
      <c r="I6" s="97"/>
      <c r="J6" s="98" t="s">
        <v>4</v>
      </c>
    </row>
    <row r="7" spans="2:13" ht="15" customHeight="1" x14ac:dyDescent="0.25">
      <c r="B7" s="105" t="s">
        <v>5</v>
      </c>
      <c r="C7" s="106"/>
      <c r="D7" s="106"/>
      <c r="E7" s="99" t="s">
        <v>6</v>
      </c>
      <c r="F7" s="100" t="s">
        <v>7</v>
      </c>
      <c r="G7" s="97" t="s">
        <v>8</v>
      </c>
      <c r="H7" s="97" t="s">
        <v>9</v>
      </c>
      <c r="I7" s="97" t="s">
        <v>10</v>
      </c>
      <c r="J7" s="98"/>
    </row>
    <row r="8" spans="2:13" x14ac:dyDescent="0.25">
      <c r="B8" s="103" t="s">
        <v>11</v>
      </c>
      <c r="C8" s="104"/>
      <c r="D8" s="104"/>
      <c r="E8" s="99"/>
      <c r="F8" s="100"/>
      <c r="G8" s="97"/>
      <c r="H8" s="97"/>
      <c r="I8" s="97"/>
      <c r="J8" s="98"/>
    </row>
    <row r="9" spans="2:13" x14ac:dyDescent="0.25">
      <c r="B9" s="76" t="s">
        <v>12</v>
      </c>
      <c r="C9" s="77"/>
      <c r="D9" s="77"/>
      <c r="E9" s="55"/>
      <c r="F9" s="56"/>
      <c r="G9" s="56"/>
      <c r="H9" s="56"/>
      <c r="I9" s="59" t="s">
        <v>13</v>
      </c>
      <c r="J9" s="3"/>
    </row>
    <row r="10" spans="2:13" x14ac:dyDescent="0.25">
      <c r="B10" s="4"/>
      <c r="C10" s="78" t="s">
        <v>14</v>
      </c>
      <c r="D10" s="79"/>
      <c r="E10" s="43">
        <v>1615510165</v>
      </c>
      <c r="F10" s="44">
        <v>0</v>
      </c>
      <c r="G10" s="43">
        <f>SUM(E10:F10)</f>
        <v>1615510165</v>
      </c>
      <c r="H10" s="43">
        <v>1583439288</v>
      </c>
      <c r="I10" s="43">
        <v>1583439288</v>
      </c>
      <c r="J10" s="41">
        <f>+I10-E10</f>
        <v>-32070877</v>
      </c>
      <c r="K10" s="5"/>
      <c r="L10" s="5"/>
    </row>
    <row r="11" spans="2:13" x14ac:dyDescent="0.25">
      <c r="B11" s="4"/>
      <c r="C11" s="78" t="s">
        <v>15</v>
      </c>
      <c r="D11" s="79"/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6">
        <f t="shared" ref="J11:J16" si="0">+I11-E11</f>
        <v>0</v>
      </c>
      <c r="K11" s="5"/>
    </row>
    <row r="12" spans="2:13" x14ac:dyDescent="0.25">
      <c r="B12" s="4"/>
      <c r="C12" s="78" t="s">
        <v>16</v>
      </c>
      <c r="D12" s="79"/>
      <c r="E12" s="44">
        <v>0</v>
      </c>
      <c r="F12" s="45">
        <f>6244835+14378079+19707893</f>
        <v>40330807</v>
      </c>
      <c r="G12" s="43">
        <f t="shared" ref="G12:G16" si="1">SUM(E12:F12)</f>
        <v>40330807</v>
      </c>
      <c r="H12" s="43">
        <v>40465807</v>
      </c>
      <c r="I12" s="43">
        <v>40465807</v>
      </c>
      <c r="J12" s="41">
        <f t="shared" si="0"/>
        <v>40465807</v>
      </c>
      <c r="K12" s="5"/>
      <c r="L12" s="5"/>
    </row>
    <row r="13" spans="2:13" x14ac:dyDescent="0.25">
      <c r="B13" s="4"/>
      <c r="C13" s="78" t="s">
        <v>17</v>
      </c>
      <c r="D13" s="79"/>
      <c r="E13" s="43">
        <v>1625608222</v>
      </c>
      <c r="F13" s="44">
        <v>0</v>
      </c>
      <c r="G13" s="43">
        <f t="shared" si="1"/>
        <v>1625608222</v>
      </c>
      <c r="H13" s="43">
        <v>1559364859</v>
      </c>
      <c r="I13" s="43">
        <v>1559364859</v>
      </c>
      <c r="J13" s="41">
        <f t="shared" si="0"/>
        <v>-66243363</v>
      </c>
      <c r="K13" s="5"/>
      <c r="L13" s="5"/>
    </row>
    <row r="14" spans="2:13" x14ac:dyDescent="0.25">
      <c r="B14" s="4"/>
      <c r="C14" s="78" t="s">
        <v>18</v>
      </c>
      <c r="D14" s="79"/>
      <c r="E14" s="43">
        <v>31939657</v>
      </c>
      <c r="F14" s="45">
        <f>933647+22220571</f>
        <v>23154218</v>
      </c>
      <c r="G14" s="43">
        <f t="shared" si="1"/>
        <v>55093875</v>
      </c>
      <c r="H14" s="43">
        <v>20449858</v>
      </c>
      <c r="I14" s="43">
        <v>20449858</v>
      </c>
      <c r="J14" s="41">
        <f t="shared" si="0"/>
        <v>-11489799</v>
      </c>
      <c r="K14" s="5"/>
      <c r="L14" s="5"/>
    </row>
    <row r="15" spans="2:13" x14ac:dyDescent="0.25">
      <c r="B15" s="4"/>
      <c r="C15" s="78" t="s">
        <v>19</v>
      </c>
      <c r="D15" s="79"/>
      <c r="E15" s="43">
        <v>29563068</v>
      </c>
      <c r="F15" s="46">
        <f>1022939+10109387+47626</f>
        <v>11179952</v>
      </c>
      <c r="G15" s="43">
        <f t="shared" si="1"/>
        <v>40743020</v>
      </c>
      <c r="H15" s="43">
        <v>44294198</v>
      </c>
      <c r="I15" s="43">
        <v>44294198</v>
      </c>
      <c r="J15" s="41">
        <f t="shared" si="0"/>
        <v>14731130</v>
      </c>
      <c r="K15" s="5"/>
    </row>
    <row r="16" spans="2:13" x14ac:dyDescent="0.25">
      <c r="B16" s="4"/>
      <c r="C16" s="86" t="s">
        <v>20</v>
      </c>
      <c r="D16" s="87"/>
      <c r="E16" s="43">
        <v>63183859</v>
      </c>
      <c r="F16" s="47">
        <v>5520000</v>
      </c>
      <c r="G16" s="43">
        <f t="shared" si="1"/>
        <v>68703859</v>
      </c>
      <c r="H16" s="45">
        <v>30555869</v>
      </c>
      <c r="I16" s="45">
        <v>30555869</v>
      </c>
      <c r="J16" s="41">
        <f t="shared" si="0"/>
        <v>-32627990</v>
      </c>
      <c r="K16" s="5"/>
      <c r="L16" s="5"/>
      <c r="M16" s="5"/>
    </row>
    <row r="17" spans="2:12" x14ac:dyDescent="0.25">
      <c r="B17" s="83"/>
      <c r="C17" s="80" t="s">
        <v>21</v>
      </c>
      <c r="D17" s="77"/>
      <c r="E17" s="48">
        <f>+E19+E20+E21+E22+E24+E23+E25+E26+E27+E28+E29</f>
        <v>25420794581</v>
      </c>
      <c r="F17" s="48">
        <f>SUM(F19:F29)</f>
        <v>2538443227</v>
      </c>
      <c r="G17" s="48">
        <f>SUM(G19:G29)</f>
        <v>27959237808</v>
      </c>
      <c r="H17" s="48">
        <f>SUM(H19:H29)</f>
        <v>22186380702</v>
      </c>
      <c r="I17" s="48">
        <f>SUM(I19:I29)</f>
        <v>22186380702</v>
      </c>
      <c r="J17" s="41">
        <f>+I17-E17</f>
        <v>-3234413879</v>
      </c>
      <c r="K17" s="5"/>
      <c r="L17" s="5"/>
    </row>
    <row r="18" spans="2:12" x14ac:dyDescent="0.25">
      <c r="B18" s="83"/>
      <c r="C18" s="78" t="s">
        <v>22</v>
      </c>
      <c r="D18" s="79"/>
      <c r="E18" s="48"/>
      <c r="F18" s="48"/>
      <c r="G18" s="48"/>
      <c r="H18" s="48"/>
      <c r="I18" s="48"/>
      <c r="J18" s="41"/>
      <c r="K18" s="5"/>
      <c r="L18" s="5"/>
    </row>
    <row r="19" spans="2:12" x14ac:dyDescent="0.25">
      <c r="B19" s="4"/>
      <c r="C19" s="7"/>
      <c r="D19" s="37" t="s">
        <v>23</v>
      </c>
      <c r="E19" s="43">
        <v>19714638879</v>
      </c>
      <c r="F19" s="49">
        <v>1974790369</v>
      </c>
      <c r="G19" s="43">
        <f t="shared" ref="G19:G24" si="2">SUM(E19:F19)</f>
        <v>21689429248</v>
      </c>
      <c r="H19" s="43">
        <v>17216206694</v>
      </c>
      <c r="I19" s="43">
        <v>17216206694</v>
      </c>
      <c r="J19" s="41">
        <f>+I19-E19</f>
        <v>-2498432185</v>
      </c>
      <c r="K19" s="5"/>
      <c r="L19" s="5"/>
    </row>
    <row r="20" spans="2:12" x14ac:dyDescent="0.25">
      <c r="B20" s="4"/>
      <c r="C20" s="7"/>
      <c r="D20" s="37" t="s">
        <v>24</v>
      </c>
      <c r="E20" s="43">
        <v>1405218196</v>
      </c>
      <c r="F20" s="49">
        <v>-590623</v>
      </c>
      <c r="G20" s="43">
        <f t="shared" si="2"/>
        <v>1404627573</v>
      </c>
      <c r="H20" s="43">
        <v>1085608186</v>
      </c>
      <c r="I20" s="43">
        <v>1085608186</v>
      </c>
      <c r="J20" s="41">
        <f t="shared" ref="J20:J39" si="3">+I20-E20</f>
        <v>-319610010</v>
      </c>
      <c r="K20" s="5"/>
      <c r="L20" s="5"/>
    </row>
    <row r="21" spans="2:12" x14ac:dyDescent="0.25">
      <c r="B21" s="4"/>
      <c r="C21" s="7"/>
      <c r="D21" s="37" t="s">
        <v>25</v>
      </c>
      <c r="E21" s="43">
        <v>1006644445</v>
      </c>
      <c r="F21" s="49">
        <v>-679859</v>
      </c>
      <c r="G21" s="43">
        <f t="shared" si="2"/>
        <v>1005964586</v>
      </c>
      <c r="H21" s="43">
        <v>760280126</v>
      </c>
      <c r="I21" s="43">
        <v>760280126</v>
      </c>
      <c r="J21" s="41">
        <f t="shared" si="3"/>
        <v>-246364319</v>
      </c>
      <c r="K21" s="5"/>
      <c r="L21" s="5"/>
    </row>
    <row r="22" spans="2:12" x14ac:dyDescent="0.25">
      <c r="B22" s="4"/>
      <c r="C22" s="7"/>
      <c r="D22" s="37" t="s">
        <v>26</v>
      </c>
      <c r="E22" s="50">
        <v>0</v>
      </c>
      <c r="F22" s="51">
        <v>394868336</v>
      </c>
      <c r="G22" s="51">
        <f t="shared" si="2"/>
        <v>394868336</v>
      </c>
      <c r="H22" s="51">
        <v>223575057</v>
      </c>
      <c r="I22" s="51">
        <v>223575057</v>
      </c>
      <c r="J22" s="8">
        <f t="shared" si="3"/>
        <v>223575057</v>
      </c>
      <c r="K22" s="5"/>
      <c r="L22" s="5"/>
    </row>
    <row r="23" spans="2:12" x14ac:dyDescent="0.25">
      <c r="B23" s="4"/>
      <c r="C23" s="7"/>
      <c r="D23" s="37" t="s">
        <v>27</v>
      </c>
      <c r="E23" s="50">
        <v>0</v>
      </c>
      <c r="F23" s="44">
        <v>0</v>
      </c>
      <c r="G23" s="44">
        <f t="shared" si="2"/>
        <v>0</v>
      </c>
      <c r="H23" s="44">
        <v>0</v>
      </c>
      <c r="I23" s="44">
        <v>0</v>
      </c>
      <c r="J23" s="6">
        <f t="shared" si="3"/>
        <v>0</v>
      </c>
      <c r="K23" s="5"/>
      <c r="L23" s="5"/>
    </row>
    <row r="24" spans="2:12" x14ac:dyDescent="0.25">
      <c r="B24" s="4"/>
      <c r="C24" s="7"/>
      <c r="D24" s="37" t="s">
        <v>28</v>
      </c>
      <c r="E24" s="43">
        <v>629612054</v>
      </c>
      <c r="F24" s="49">
        <v>-17939928</v>
      </c>
      <c r="G24" s="43">
        <f t="shared" si="2"/>
        <v>611672126</v>
      </c>
      <c r="H24" s="43">
        <v>448965394</v>
      </c>
      <c r="I24" s="43">
        <v>448965394</v>
      </c>
      <c r="J24" s="41">
        <f t="shared" si="3"/>
        <v>-180646660</v>
      </c>
      <c r="K24" s="5"/>
      <c r="L24" s="5"/>
    </row>
    <row r="25" spans="2:12" x14ac:dyDescent="0.25">
      <c r="B25" s="4"/>
      <c r="C25" s="7"/>
      <c r="D25" s="37" t="s">
        <v>29</v>
      </c>
      <c r="E25" s="44">
        <v>0</v>
      </c>
      <c r="F25" s="44">
        <v>0</v>
      </c>
      <c r="G25" s="44">
        <f t="shared" ref="G25" si="4">SUM(E25:F25)</f>
        <v>0</v>
      </c>
      <c r="H25" s="44">
        <v>0</v>
      </c>
      <c r="I25" s="44">
        <v>0</v>
      </c>
      <c r="J25" s="6">
        <f t="shared" si="3"/>
        <v>0</v>
      </c>
      <c r="K25" s="5"/>
      <c r="L25" s="5"/>
    </row>
    <row r="26" spans="2:12" x14ac:dyDescent="0.25">
      <c r="B26" s="4"/>
      <c r="C26" s="7"/>
      <c r="D26" s="37" t="s">
        <v>30</v>
      </c>
      <c r="E26" s="44">
        <v>0</v>
      </c>
      <c r="F26" s="44">
        <v>0</v>
      </c>
      <c r="G26" s="44">
        <f>SUM(E26:F26)</f>
        <v>0</v>
      </c>
      <c r="H26" s="44">
        <v>0</v>
      </c>
      <c r="I26" s="44">
        <v>0</v>
      </c>
      <c r="J26" s="6">
        <f t="shared" si="3"/>
        <v>0</v>
      </c>
      <c r="K26" s="5"/>
      <c r="L26" s="5"/>
    </row>
    <row r="27" spans="2:12" x14ac:dyDescent="0.25">
      <c r="B27" s="4"/>
      <c r="C27" s="7"/>
      <c r="D27" s="37" t="s">
        <v>31</v>
      </c>
      <c r="E27" s="43">
        <v>755534900</v>
      </c>
      <c r="F27" s="44">
        <v>0</v>
      </c>
      <c r="G27" s="43">
        <f>SUM(E27:F27)</f>
        <v>755534900</v>
      </c>
      <c r="H27" s="43">
        <v>514564658</v>
      </c>
      <c r="I27" s="43">
        <v>514564658</v>
      </c>
      <c r="J27" s="41">
        <f t="shared" si="3"/>
        <v>-240970242</v>
      </c>
      <c r="K27" s="5"/>
      <c r="L27" s="5"/>
    </row>
    <row r="28" spans="2:12" x14ac:dyDescent="0.25">
      <c r="B28" s="4"/>
      <c r="C28" s="7"/>
      <c r="D28" s="37" t="s">
        <v>32</v>
      </c>
      <c r="E28" s="43">
        <v>1909146107</v>
      </c>
      <c r="F28" s="43">
        <v>120000000</v>
      </c>
      <c r="G28" s="43">
        <f>SUM(E28:F28)</f>
        <v>2029146107</v>
      </c>
      <c r="H28" s="43">
        <v>1867863544</v>
      </c>
      <c r="I28" s="43">
        <v>1867863544</v>
      </c>
      <c r="J28" s="41">
        <f t="shared" si="3"/>
        <v>-41282563</v>
      </c>
      <c r="K28" s="5"/>
      <c r="L28" s="5"/>
    </row>
    <row r="29" spans="2:12" ht="22.5" customHeight="1" x14ac:dyDescent="0.25">
      <c r="B29" s="4"/>
      <c r="C29" s="7"/>
      <c r="D29" s="39" t="s">
        <v>33</v>
      </c>
      <c r="E29" s="44">
        <v>0</v>
      </c>
      <c r="F29" s="51">
        <v>67994932</v>
      </c>
      <c r="G29" s="47">
        <f>SUM(E29:F29)</f>
        <v>67994932</v>
      </c>
      <c r="H29" s="43">
        <v>69317043</v>
      </c>
      <c r="I29" s="43">
        <v>69317043</v>
      </c>
      <c r="J29" s="9">
        <f t="shared" si="3"/>
        <v>69317043</v>
      </c>
      <c r="K29" s="5"/>
      <c r="L29" s="5"/>
    </row>
    <row r="30" spans="2:12" ht="18.75" customHeight="1" x14ac:dyDescent="0.25">
      <c r="B30" s="4"/>
      <c r="C30" s="84" t="s">
        <v>34</v>
      </c>
      <c r="D30" s="85"/>
      <c r="E30" s="52">
        <f>SUM(E31:E35)</f>
        <v>632792181</v>
      </c>
      <c r="F30" s="52">
        <f>SUM(F31:F35)</f>
        <v>114347628</v>
      </c>
      <c r="G30" s="52">
        <f>SUM(G31:G35)</f>
        <v>747139809</v>
      </c>
      <c r="H30" s="52">
        <f>SUM(H31:H35)</f>
        <v>564899933</v>
      </c>
      <c r="I30" s="52">
        <f>SUM(I31:I35)</f>
        <v>564899933</v>
      </c>
      <c r="J30" s="41">
        <f t="shared" si="3"/>
        <v>-67892248</v>
      </c>
      <c r="K30" s="5"/>
      <c r="L30" s="5"/>
    </row>
    <row r="31" spans="2:12" x14ac:dyDescent="0.25">
      <c r="B31" s="4"/>
      <c r="C31" s="7"/>
      <c r="D31" s="37" t="s">
        <v>35</v>
      </c>
      <c r="E31" s="53">
        <v>0</v>
      </c>
      <c r="F31" s="44">
        <v>0</v>
      </c>
      <c r="G31" s="53">
        <f>SUM(E31:F31)</f>
        <v>0</v>
      </c>
      <c r="H31" s="44">
        <f>+I31</f>
        <v>0</v>
      </c>
      <c r="I31" s="44">
        <v>0</v>
      </c>
      <c r="J31" s="6">
        <f t="shared" si="3"/>
        <v>0</v>
      </c>
      <c r="K31" s="5"/>
      <c r="L31" s="5"/>
    </row>
    <row r="32" spans="2:12" x14ac:dyDescent="0.25">
      <c r="B32" s="4"/>
      <c r="C32" s="7"/>
      <c r="D32" s="37" t="s">
        <v>36</v>
      </c>
      <c r="E32" s="43">
        <v>78744522</v>
      </c>
      <c r="F32" s="43">
        <v>55662</v>
      </c>
      <c r="G32" s="43">
        <f>SUM(E32:F32)</f>
        <v>78800184</v>
      </c>
      <c r="H32" s="45">
        <v>59100138</v>
      </c>
      <c r="I32" s="45">
        <v>59100138</v>
      </c>
      <c r="J32" s="41">
        <f t="shared" si="3"/>
        <v>-19644384</v>
      </c>
      <c r="K32" s="5"/>
      <c r="L32" s="5"/>
    </row>
    <row r="33" spans="2:12" x14ac:dyDescent="0.25">
      <c r="B33" s="4"/>
      <c r="C33" s="7"/>
      <c r="D33" s="37" t="s">
        <v>37</v>
      </c>
      <c r="E33" s="43">
        <v>155137005</v>
      </c>
      <c r="F33" s="49">
        <v>29999999</v>
      </c>
      <c r="G33" s="43">
        <f>SUM(E33:F33)</f>
        <v>185137004</v>
      </c>
      <c r="H33" s="43">
        <v>188096034</v>
      </c>
      <c r="I33" s="43">
        <v>188096034</v>
      </c>
      <c r="J33" s="41">
        <f t="shared" si="3"/>
        <v>32959029</v>
      </c>
      <c r="K33" s="5"/>
      <c r="L33" s="5"/>
    </row>
    <row r="34" spans="2:12" x14ac:dyDescent="0.25">
      <c r="B34" s="4"/>
      <c r="C34" s="7"/>
      <c r="D34" s="37" t="s">
        <v>38</v>
      </c>
      <c r="E34" s="43">
        <v>35593204</v>
      </c>
      <c r="F34" s="49">
        <v>-1</v>
      </c>
      <c r="G34" s="43">
        <f>SUM(E34:F34)</f>
        <v>35593203</v>
      </c>
      <c r="H34" s="43">
        <v>28964748</v>
      </c>
      <c r="I34" s="43">
        <v>28964748</v>
      </c>
      <c r="J34" s="41">
        <f t="shared" si="3"/>
        <v>-6628456</v>
      </c>
      <c r="K34" s="5"/>
      <c r="L34" s="5"/>
    </row>
    <row r="35" spans="2:12" x14ac:dyDescent="0.25">
      <c r="B35" s="4"/>
      <c r="C35" s="7"/>
      <c r="D35" s="40" t="s">
        <v>39</v>
      </c>
      <c r="E35" s="43">
        <v>363317450</v>
      </c>
      <c r="F35" s="49">
        <v>84291968</v>
      </c>
      <c r="G35" s="43">
        <f>SUM(E35:F35)</f>
        <v>447609418</v>
      </c>
      <c r="H35" s="45">
        <v>288739013</v>
      </c>
      <c r="I35" s="45">
        <v>288739013</v>
      </c>
      <c r="J35" s="41">
        <f t="shared" si="3"/>
        <v>-74578437</v>
      </c>
      <c r="K35" s="5"/>
      <c r="L35" s="5"/>
    </row>
    <row r="36" spans="2:12" x14ac:dyDescent="0.25">
      <c r="B36" s="4"/>
      <c r="C36" s="77" t="s">
        <v>40</v>
      </c>
      <c r="D36" s="77"/>
      <c r="E36" s="53">
        <v>0</v>
      </c>
      <c r="F36" s="53">
        <v>0</v>
      </c>
      <c r="G36" s="53">
        <f t="shared" ref="G36" si="5">SUM(E36:F36)</f>
        <v>0</v>
      </c>
      <c r="H36" s="53">
        <v>0</v>
      </c>
      <c r="I36" s="53">
        <v>0</v>
      </c>
      <c r="J36" s="11">
        <f t="shared" si="3"/>
        <v>0</v>
      </c>
      <c r="K36" s="5"/>
      <c r="L36" s="5"/>
    </row>
    <row r="37" spans="2:12" x14ac:dyDescent="0.25">
      <c r="B37" s="4"/>
      <c r="C37" s="77" t="s">
        <v>41</v>
      </c>
      <c r="D37" s="77"/>
      <c r="E37" s="54">
        <f>+E38</f>
        <v>0</v>
      </c>
      <c r="F37" s="54">
        <f>+F38</f>
        <v>0</v>
      </c>
      <c r="G37" s="54">
        <f>+G38</f>
        <v>0</v>
      </c>
      <c r="H37" s="54">
        <f>+H38</f>
        <v>0</v>
      </c>
      <c r="I37" s="54">
        <f>+I38</f>
        <v>0</v>
      </c>
      <c r="J37" s="11">
        <f t="shared" si="3"/>
        <v>0</v>
      </c>
      <c r="K37" s="5"/>
      <c r="L37" s="5"/>
    </row>
    <row r="38" spans="2:12" x14ac:dyDescent="0.25">
      <c r="B38" s="4"/>
      <c r="C38" s="7"/>
      <c r="D38" s="37" t="s">
        <v>42</v>
      </c>
      <c r="E38" s="53"/>
      <c r="F38" s="53">
        <v>0</v>
      </c>
      <c r="G38" s="53"/>
      <c r="H38" s="53"/>
      <c r="I38" s="53"/>
      <c r="J38" s="11">
        <f t="shared" si="3"/>
        <v>0</v>
      </c>
      <c r="K38" s="5"/>
      <c r="L38" s="5"/>
    </row>
    <row r="39" spans="2:12" x14ac:dyDescent="0.25">
      <c r="B39" s="4"/>
      <c r="C39" s="80" t="s">
        <v>43</v>
      </c>
      <c r="D39" s="77"/>
      <c r="E39" s="54">
        <f>SUM(E40:E41)</f>
        <v>0</v>
      </c>
      <c r="F39" s="54">
        <f>SUM(F40:F41)</f>
        <v>0</v>
      </c>
      <c r="G39" s="54">
        <f>SUM(G40:G41)</f>
        <v>0</v>
      </c>
      <c r="H39" s="54">
        <f>SUM(H40:H41)</f>
        <v>0</v>
      </c>
      <c r="I39" s="54">
        <f>SUM(I40:I41)</f>
        <v>0</v>
      </c>
      <c r="J39" s="11">
        <f t="shared" si="3"/>
        <v>0</v>
      </c>
      <c r="K39" s="5"/>
      <c r="L39" s="5"/>
    </row>
    <row r="40" spans="2:12" x14ac:dyDescent="0.25">
      <c r="B40" s="4"/>
      <c r="C40" s="7"/>
      <c r="D40" s="37" t="s">
        <v>44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10">
        <v>0</v>
      </c>
      <c r="K40" s="5"/>
      <c r="L40" s="5"/>
    </row>
    <row r="41" spans="2:12" x14ac:dyDescent="0.25">
      <c r="B41" s="4"/>
      <c r="C41" s="7"/>
      <c r="D41" s="37" t="s">
        <v>45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10">
        <v>0</v>
      </c>
      <c r="K41" s="5"/>
      <c r="L41" s="5"/>
    </row>
    <row r="42" spans="2:12" ht="6" customHeight="1" x14ac:dyDescent="0.25">
      <c r="B42" s="4"/>
      <c r="C42" s="7"/>
      <c r="D42" s="37"/>
      <c r="E42" s="55"/>
      <c r="F42" s="55"/>
      <c r="G42" s="55"/>
      <c r="H42" s="56"/>
      <c r="I42" s="56"/>
      <c r="J42" s="12"/>
      <c r="K42" s="5"/>
      <c r="L42" s="5"/>
    </row>
    <row r="43" spans="2:12" x14ac:dyDescent="0.25">
      <c r="B43" s="76" t="s">
        <v>46</v>
      </c>
      <c r="C43" s="77"/>
      <c r="D43" s="77"/>
      <c r="E43" s="48">
        <f>+E10+E11+E12+E13+E14+E15+E16+E17+E30+E36+E37+E39</f>
        <v>29419391733</v>
      </c>
      <c r="F43" s="57">
        <f>+F10+F11+F12+F13+F14+F15+F16+F17+F30+F36+F37+F39</f>
        <v>2732975832</v>
      </c>
      <c r="G43" s="48">
        <f>+G10+G11+G12+G13+G14+G15+G16+G17+G30+G36+G37+G39</f>
        <v>32152367565</v>
      </c>
      <c r="H43" s="48">
        <f>+H10+H11+H12+H13+H14+H15+H16+H17+H30+H36+H37+H39</f>
        <v>26029850514</v>
      </c>
      <c r="I43" s="48">
        <f>+I10+I11+I12+I13+I14+I15+I16+I17+I30+I36+I37+I39</f>
        <v>26029850514</v>
      </c>
      <c r="J43" s="41">
        <f t="shared" ref="J43" si="6">+J10+J11+J12+J13+J14+J15+J16+J17+J30+J36+J37+J39</f>
        <v>-3389541219</v>
      </c>
      <c r="K43" s="5"/>
      <c r="L43" s="5"/>
    </row>
    <row r="44" spans="2:12" x14ac:dyDescent="0.25">
      <c r="B44" s="76" t="s">
        <v>47</v>
      </c>
      <c r="C44" s="77"/>
      <c r="D44" s="77"/>
      <c r="E44" s="58"/>
      <c r="F44" s="59"/>
      <c r="G44" s="59"/>
      <c r="H44" s="48"/>
      <c r="I44" s="48"/>
      <c r="J44" s="42"/>
      <c r="K44" s="5"/>
      <c r="L44" s="5"/>
    </row>
    <row r="45" spans="2:12" ht="6" customHeight="1" x14ac:dyDescent="0.25">
      <c r="B45" s="83"/>
      <c r="C45" s="79"/>
      <c r="D45" s="79"/>
      <c r="E45" s="58"/>
      <c r="F45" s="59"/>
      <c r="G45" s="59"/>
      <c r="H45" s="48"/>
      <c r="I45" s="48"/>
      <c r="J45" s="42"/>
      <c r="K45" s="5"/>
      <c r="L45" s="5"/>
    </row>
    <row r="46" spans="2:12" x14ac:dyDescent="0.25">
      <c r="B46" s="76" t="s">
        <v>48</v>
      </c>
      <c r="C46" s="77"/>
      <c r="D46" s="77"/>
      <c r="E46" s="60"/>
      <c r="F46" s="60"/>
      <c r="G46" s="60"/>
      <c r="H46" s="60"/>
      <c r="I46" s="60"/>
      <c r="J46" s="38"/>
      <c r="K46" s="5"/>
      <c r="L46" s="5"/>
    </row>
    <row r="47" spans="2:12" ht="5.25" customHeight="1" x14ac:dyDescent="0.25">
      <c r="B47" s="4"/>
      <c r="C47" s="7"/>
      <c r="D47" s="37"/>
      <c r="E47" s="61"/>
      <c r="F47" s="61"/>
      <c r="G47" s="61"/>
      <c r="H47" s="62"/>
      <c r="I47" s="62"/>
      <c r="J47" s="13"/>
      <c r="K47" s="5"/>
      <c r="L47" s="5"/>
    </row>
    <row r="48" spans="2:12" x14ac:dyDescent="0.25">
      <c r="B48" s="76" t="s">
        <v>49</v>
      </c>
      <c r="C48" s="77"/>
      <c r="D48" s="77"/>
      <c r="E48" s="55"/>
      <c r="F48" s="55"/>
      <c r="G48" s="55"/>
      <c r="H48" s="56"/>
      <c r="I48" s="56"/>
      <c r="J48" s="3"/>
      <c r="K48" s="5"/>
      <c r="L48" s="5"/>
    </row>
    <row r="49" spans="2:12" x14ac:dyDescent="0.25">
      <c r="B49" s="4"/>
      <c r="C49" s="78" t="s">
        <v>50</v>
      </c>
      <c r="D49" s="79"/>
      <c r="E49" s="63">
        <f>SUM(E50:E57)</f>
        <v>32958540713</v>
      </c>
      <c r="F49" s="64">
        <f>SUM(F50:F57)</f>
        <v>189890966</v>
      </c>
      <c r="G49" s="63">
        <f>SUM(G50:G57)</f>
        <v>33148431679</v>
      </c>
      <c r="H49" s="52">
        <f>SUM(H50:H57)</f>
        <v>24668703411</v>
      </c>
      <c r="I49" s="52">
        <f>SUM(I50:I57)</f>
        <v>24668703411</v>
      </c>
      <c r="J49" s="41">
        <f>+I49-E49</f>
        <v>-8289837302</v>
      </c>
      <c r="K49" s="5"/>
      <c r="L49" s="5"/>
    </row>
    <row r="50" spans="2:12" x14ac:dyDescent="0.25">
      <c r="B50" s="4"/>
      <c r="C50" s="7"/>
      <c r="D50" s="37" t="s">
        <v>51</v>
      </c>
      <c r="E50" s="43">
        <v>19198055175</v>
      </c>
      <c r="F50" s="44">
        <v>0</v>
      </c>
      <c r="G50" s="43">
        <f t="shared" ref="G50:G57" si="7">SUM(E50:F50)</f>
        <v>19198055175</v>
      </c>
      <c r="H50" s="43">
        <v>13841540247</v>
      </c>
      <c r="I50" s="43">
        <v>13841540247</v>
      </c>
      <c r="J50" s="41">
        <f t="shared" ref="J50:J65" si="8">+I50-E50</f>
        <v>-5356514928</v>
      </c>
      <c r="K50" s="5"/>
      <c r="L50" s="5"/>
    </row>
    <row r="51" spans="2:12" x14ac:dyDescent="0.25">
      <c r="B51" s="4"/>
      <c r="C51" s="7"/>
      <c r="D51" s="37" t="s">
        <v>52</v>
      </c>
      <c r="E51" s="43">
        <v>3945966670</v>
      </c>
      <c r="F51" s="44">
        <v>0</v>
      </c>
      <c r="G51" s="43">
        <f t="shared" si="7"/>
        <v>3945966670</v>
      </c>
      <c r="H51" s="43">
        <v>2828205973</v>
      </c>
      <c r="I51" s="43">
        <v>2828205973</v>
      </c>
      <c r="J51" s="41">
        <f t="shared" si="8"/>
        <v>-1117760697</v>
      </c>
      <c r="K51" s="5"/>
      <c r="L51" s="5"/>
    </row>
    <row r="52" spans="2:12" x14ac:dyDescent="0.25">
      <c r="B52" s="4"/>
      <c r="C52" s="7"/>
      <c r="D52" s="37" t="s">
        <v>53</v>
      </c>
      <c r="E52" s="43">
        <v>3158802656</v>
      </c>
      <c r="F52" s="44">
        <v>0</v>
      </c>
      <c r="G52" s="43">
        <f t="shared" si="7"/>
        <v>3158802656</v>
      </c>
      <c r="H52" s="43">
        <v>2842922385</v>
      </c>
      <c r="I52" s="43">
        <v>2842922385</v>
      </c>
      <c r="J52" s="41">
        <f t="shared" si="8"/>
        <v>-315880271</v>
      </c>
      <c r="K52" s="5"/>
      <c r="L52" s="5"/>
    </row>
    <row r="53" spans="2:12" ht="22.5" x14ac:dyDescent="0.25">
      <c r="B53" s="4"/>
      <c r="C53" s="7"/>
      <c r="D53" s="39" t="s">
        <v>54</v>
      </c>
      <c r="E53" s="43">
        <v>3157595051</v>
      </c>
      <c r="F53" s="49">
        <f>-7101404</f>
        <v>-7101404</v>
      </c>
      <c r="G53" s="43">
        <f t="shared" si="7"/>
        <v>3150493647</v>
      </c>
      <c r="H53" s="43">
        <v>2362870242</v>
      </c>
      <c r="I53" s="43">
        <v>2362870242</v>
      </c>
      <c r="J53" s="41">
        <f t="shared" si="8"/>
        <v>-794724809</v>
      </c>
      <c r="K53" s="5"/>
      <c r="L53" s="5"/>
    </row>
    <row r="54" spans="2:12" x14ac:dyDescent="0.25">
      <c r="B54" s="4"/>
      <c r="C54" s="7"/>
      <c r="D54" s="37" t="s">
        <v>55</v>
      </c>
      <c r="E54" s="43">
        <v>1140957214</v>
      </c>
      <c r="F54" s="49">
        <f>205584224</f>
        <v>205584224</v>
      </c>
      <c r="G54" s="43">
        <f t="shared" si="7"/>
        <v>1346541438</v>
      </c>
      <c r="H54" s="43">
        <v>1009906074</v>
      </c>
      <c r="I54" s="43">
        <v>1009906074</v>
      </c>
      <c r="J54" s="41">
        <f t="shared" si="8"/>
        <v>-131051140</v>
      </c>
      <c r="K54" s="5"/>
      <c r="L54" s="5"/>
    </row>
    <row r="55" spans="2:12" x14ac:dyDescent="0.25">
      <c r="B55" s="4"/>
      <c r="C55" s="7"/>
      <c r="D55" s="40" t="s">
        <v>56</v>
      </c>
      <c r="E55" s="43">
        <v>205144476</v>
      </c>
      <c r="F55" s="44">
        <v>0</v>
      </c>
      <c r="G55" s="43">
        <f t="shared" si="7"/>
        <v>205144476</v>
      </c>
      <c r="H55" s="43">
        <v>142013882</v>
      </c>
      <c r="I55" s="43">
        <v>142013882</v>
      </c>
      <c r="J55" s="41">
        <f t="shared" si="8"/>
        <v>-63130594</v>
      </c>
      <c r="K55" s="5"/>
      <c r="L55" s="5"/>
    </row>
    <row r="56" spans="2:12" ht="31.5" customHeight="1" x14ac:dyDescent="0.25">
      <c r="B56" s="4"/>
      <c r="C56" s="7"/>
      <c r="D56" s="39" t="s">
        <v>57</v>
      </c>
      <c r="E56" s="43">
        <v>209871974</v>
      </c>
      <c r="F56" s="49">
        <f>14620632</f>
        <v>14620632</v>
      </c>
      <c r="G56" s="43">
        <f t="shared" si="7"/>
        <v>224492606</v>
      </c>
      <c r="H56" s="43">
        <v>202043349</v>
      </c>
      <c r="I56" s="43">
        <v>202043349</v>
      </c>
      <c r="J56" s="41">
        <f t="shared" si="8"/>
        <v>-7828625</v>
      </c>
      <c r="K56" s="5"/>
      <c r="L56" s="5"/>
    </row>
    <row r="57" spans="2:12" ht="22.5" x14ac:dyDescent="0.25">
      <c r="B57" s="4"/>
      <c r="C57" s="7"/>
      <c r="D57" s="39" t="s">
        <v>58</v>
      </c>
      <c r="E57" s="43">
        <v>1942147497</v>
      </c>
      <c r="F57" s="49">
        <f>-23212486</f>
        <v>-23212486</v>
      </c>
      <c r="G57" s="43">
        <f t="shared" si="7"/>
        <v>1918935011</v>
      </c>
      <c r="H57" s="43">
        <v>1439201259</v>
      </c>
      <c r="I57" s="43">
        <v>1439201259</v>
      </c>
      <c r="J57" s="41">
        <f t="shared" si="8"/>
        <v>-502946238</v>
      </c>
      <c r="K57" s="5"/>
      <c r="L57" s="5"/>
    </row>
    <row r="58" spans="2:12" x14ac:dyDescent="0.25">
      <c r="B58" s="4"/>
      <c r="C58" s="78" t="s">
        <v>59</v>
      </c>
      <c r="D58" s="79"/>
      <c r="E58" s="52">
        <f>+E59+E60+E61+E62</f>
        <v>6283615255</v>
      </c>
      <c r="F58" s="64">
        <f>SUM(F59:F62)</f>
        <v>2418541234</v>
      </c>
      <c r="G58" s="52">
        <f>SUM(G59:G62)</f>
        <v>8702156489</v>
      </c>
      <c r="H58" s="52">
        <f>+H59+H60</f>
        <v>7454069738</v>
      </c>
      <c r="I58" s="52">
        <f>+I59+I60</f>
        <v>7454069738</v>
      </c>
      <c r="J58" s="41">
        <f t="shared" si="8"/>
        <v>1170454483</v>
      </c>
      <c r="K58" s="5"/>
      <c r="L58" s="5"/>
    </row>
    <row r="59" spans="2:12" x14ac:dyDescent="0.25">
      <c r="B59" s="4"/>
      <c r="C59" s="7"/>
      <c r="D59" s="37" t="s">
        <v>60</v>
      </c>
      <c r="E59" s="43">
        <v>2869530059</v>
      </c>
      <c r="F59" s="44">
        <v>0</v>
      </c>
      <c r="G59" s="43">
        <f>SUM(E59:F59)</f>
        <v>2869530059</v>
      </c>
      <c r="H59" s="43">
        <v>2218259796</v>
      </c>
      <c r="I59" s="43">
        <v>2218259796</v>
      </c>
      <c r="J59" s="41">
        <f t="shared" si="8"/>
        <v>-651270263</v>
      </c>
      <c r="K59" s="5"/>
      <c r="L59" s="5"/>
    </row>
    <row r="60" spans="2:12" x14ac:dyDescent="0.25">
      <c r="B60" s="4"/>
      <c r="C60" s="7"/>
      <c r="D60" s="37" t="s">
        <v>61</v>
      </c>
      <c r="E60" s="43">
        <v>3414085196</v>
      </c>
      <c r="F60" s="49">
        <f>700071360+886371631+832098243</f>
        <v>2418541234</v>
      </c>
      <c r="G60" s="43">
        <f>SUM(E60:F60)</f>
        <v>5832626430</v>
      </c>
      <c r="H60" s="43">
        <v>5235809942</v>
      </c>
      <c r="I60" s="43">
        <v>5235809942</v>
      </c>
      <c r="J60" s="41">
        <f>+I60-E60</f>
        <v>1821724746</v>
      </c>
      <c r="K60" s="5">
        <f>+H60-G60</f>
        <v>-596816488</v>
      </c>
      <c r="L60" s="5"/>
    </row>
    <row r="61" spans="2:12" x14ac:dyDescent="0.25">
      <c r="B61" s="4"/>
      <c r="C61" s="7"/>
      <c r="D61" s="37" t="s">
        <v>62</v>
      </c>
      <c r="E61" s="44">
        <v>0</v>
      </c>
      <c r="F61" s="65">
        <v>0</v>
      </c>
      <c r="G61" s="66">
        <f>SUM(E61:F61)</f>
        <v>0</v>
      </c>
      <c r="H61" s="44">
        <v>0</v>
      </c>
      <c r="I61" s="44">
        <v>0</v>
      </c>
      <c r="J61" s="6">
        <f t="shared" si="8"/>
        <v>0</v>
      </c>
      <c r="K61" s="5"/>
      <c r="L61" s="5"/>
    </row>
    <row r="62" spans="2:12" x14ac:dyDescent="0.25">
      <c r="B62" s="4"/>
      <c r="C62" s="7"/>
      <c r="D62" s="37" t="s">
        <v>63</v>
      </c>
      <c r="E62" s="66">
        <v>0</v>
      </c>
      <c r="F62" s="65">
        <v>0</v>
      </c>
      <c r="G62" s="66">
        <f>SUM(E62:F62)</f>
        <v>0</v>
      </c>
      <c r="H62" s="44">
        <v>0</v>
      </c>
      <c r="I62" s="44">
        <v>0</v>
      </c>
      <c r="J62" s="6">
        <f t="shared" si="8"/>
        <v>0</v>
      </c>
      <c r="K62" s="5"/>
      <c r="L62" s="5"/>
    </row>
    <row r="63" spans="2:12" x14ac:dyDescent="0.25">
      <c r="B63" s="4"/>
      <c r="C63" s="78" t="s">
        <v>64</v>
      </c>
      <c r="D63" s="79"/>
      <c r="E63" s="66">
        <f>SUM(C63:D63)</f>
        <v>0</v>
      </c>
      <c r="F63" s="65">
        <v>0</v>
      </c>
      <c r="G63" s="66">
        <f>SUM(E63:F63)</f>
        <v>0</v>
      </c>
      <c r="H63" s="44">
        <v>0</v>
      </c>
      <c r="I63" s="44">
        <v>0</v>
      </c>
      <c r="J63" s="6">
        <f t="shared" si="8"/>
        <v>0</v>
      </c>
      <c r="K63" s="5"/>
      <c r="L63" s="5"/>
    </row>
    <row r="64" spans="2:12" ht="28.5" customHeight="1" x14ac:dyDescent="0.25">
      <c r="B64" s="4"/>
      <c r="C64" s="7"/>
      <c r="D64" s="39" t="s">
        <v>65</v>
      </c>
      <c r="E64" s="66">
        <v>0</v>
      </c>
      <c r="F64" s="65">
        <v>0</v>
      </c>
      <c r="G64" s="66">
        <v>0</v>
      </c>
      <c r="H64" s="44">
        <v>0</v>
      </c>
      <c r="I64" s="44">
        <v>0</v>
      </c>
      <c r="J64" s="6">
        <v>0</v>
      </c>
      <c r="K64" s="5"/>
      <c r="L64" s="5"/>
    </row>
    <row r="65" spans="1:12" x14ac:dyDescent="0.25">
      <c r="B65" s="4"/>
      <c r="C65" s="7"/>
      <c r="D65" s="37" t="s">
        <v>66</v>
      </c>
      <c r="E65" s="66">
        <v>0</v>
      </c>
      <c r="F65" s="65">
        <v>0</v>
      </c>
      <c r="G65" s="66">
        <f>SUM(E65:F65)</f>
        <v>0</v>
      </c>
      <c r="H65" s="44">
        <v>0</v>
      </c>
      <c r="I65" s="44">
        <v>0</v>
      </c>
      <c r="J65" s="6">
        <f t="shared" si="8"/>
        <v>0</v>
      </c>
      <c r="K65" s="5"/>
      <c r="L65" s="5"/>
    </row>
    <row r="66" spans="1:12" x14ac:dyDescent="0.25">
      <c r="B66" s="4"/>
      <c r="C66" s="78" t="s">
        <v>67</v>
      </c>
      <c r="D66" s="79"/>
      <c r="E66" s="66">
        <v>0</v>
      </c>
      <c r="F66" s="66">
        <v>0</v>
      </c>
      <c r="G66" s="66">
        <f>SUM(E66:F66)</f>
        <v>0</v>
      </c>
      <c r="H66" s="44">
        <v>0</v>
      </c>
      <c r="I66" s="44">
        <v>0</v>
      </c>
      <c r="J66" s="15">
        <f>+I66-E66</f>
        <v>0</v>
      </c>
      <c r="K66" s="5"/>
      <c r="L66" s="5"/>
    </row>
    <row r="67" spans="1:12" x14ac:dyDescent="0.25">
      <c r="B67" s="4"/>
      <c r="C67" s="78" t="s">
        <v>68</v>
      </c>
      <c r="D67" s="79"/>
      <c r="E67" s="66">
        <v>0</v>
      </c>
      <c r="F67" s="66">
        <v>0</v>
      </c>
      <c r="G67" s="66">
        <f>SUM(E67:F67)</f>
        <v>0</v>
      </c>
      <c r="H67" s="44">
        <v>0</v>
      </c>
      <c r="I67" s="44">
        <v>0</v>
      </c>
      <c r="J67" s="15">
        <f>+I67-E67</f>
        <v>0</v>
      </c>
      <c r="K67" s="5"/>
      <c r="L67" s="5"/>
    </row>
    <row r="68" spans="1:12" ht="6.75" customHeight="1" x14ac:dyDescent="0.25">
      <c r="B68" s="4"/>
      <c r="C68" s="78"/>
      <c r="D68" s="79"/>
      <c r="E68" s="67"/>
      <c r="F68" s="67"/>
      <c r="G68" s="67"/>
      <c r="H68" s="68"/>
      <c r="I68" s="68"/>
      <c r="J68" s="16"/>
      <c r="K68" s="5"/>
      <c r="L68" s="5"/>
    </row>
    <row r="69" spans="1:12" x14ac:dyDescent="0.25">
      <c r="A69" s="17"/>
      <c r="B69" s="76" t="s">
        <v>69</v>
      </c>
      <c r="C69" s="77"/>
      <c r="D69" s="77"/>
      <c r="E69" s="48">
        <f t="shared" ref="E69:J69" si="9">+E49+E58+E63+E66+E67</f>
        <v>39242155968</v>
      </c>
      <c r="F69" s="64">
        <f>+F49+F58+F63+F66+F67</f>
        <v>2608432200</v>
      </c>
      <c r="G69" s="69">
        <f t="shared" si="9"/>
        <v>41850588168</v>
      </c>
      <c r="H69" s="70">
        <f t="shared" si="9"/>
        <v>32122773149</v>
      </c>
      <c r="I69" s="70">
        <f t="shared" si="9"/>
        <v>32122773149</v>
      </c>
      <c r="J69" s="41">
        <f t="shared" si="9"/>
        <v>-7119382819</v>
      </c>
      <c r="K69" s="5"/>
      <c r="L69" s="5"/>
    </row>
    <row r="70" spans="1:12" ht="4.5" customHeight="1" x14ac:dyDescent="0.25">
      <c r="B70" s="4"/>
      <c r="C70" s="78"/>
      <c r="D70" s="79"/>
      <c r="E70" s="67"/>
      <c r="F70" s="67"/>
      <c r="G70" s="67"/>
      <c r="H70" s="68"/>
      <c r="I70" s="68"/>
      <c r="J70" s="16"/>
      <c r="K70" s="5"/>
      <c r="L70" s="5"/>
    </row>
    <row r="71" spans="1:12" x14ac:dyDescent="0.25">
      <c r="B71" s="76" t="s">
        <v>70</v>
      </c>
      <c r="C71" s="77"/>
      <c r="D71" s="77"/>
      <c r="E71" s="66">
        <v>0</v>
      </c>
      <c r="F71" s="66">
        <v>0</v>
      </c>
      <c r="G71" s="66">
        <v>0</v>
      </c>
      <c r="H71" s="44">
        <v>0</v>
      </c>
      <c r="I71" s="44">
        <v>0</v>
      </c>
      <c r="J71" s="6">
        <v>0</v>
      </c>
      <c r="K71" s="5"/>
      <c r="L71" s="5"/>
    </row>
    <row r="72" spans="1:12" x14ac:dyDescent="0.25">
      <c r="B72" s="4"/>
      <c r="C72" s="78" t="s">
        <v>71</v>
      </c>
      <c r="D72" s="79"/>
      <c r="E72" s="66">
        <v>0</v>
      </c>
      <c r="F72" s="66">
        <v>0</v>
      </c>
      <c r="G72" s="66">
        <v>0</v>
      </c>
      <c r="H72" s="44">
        <v>0</v>
      </c>
      <c r="I72" s="44">
        <v>0</v>
      </c>
      <c r="J72" s="6">
        <f>+I72-E72</f>
        <v>0</v>
      </c>
      <c r="K72" s="5"/>
      <c r="L72" s="5"/>
    </row>
    <row r="73" spans="1:12" ht="5.25" customHeight="1" x14ac:dyDescent="0.25">
      <c r="B73" s="4"/>
      <c r="C73" s="78"/>
      <c r="D73" s="79"/>
      <c r="E73" s="55"/>
      <c r="F73" s="55"/>
      <c r="G73" s="55"/>
      <c r="H73" s="56"/>
      <c r="I73" s="56"/>
      <c r="J73" s="12"/>
      <c r="K73" s="5"/>
      <c r="L73" s="5"/>
    </row>
    <row r="74" spans="1:12" x14ac:dyDescent="0.25">
      <c r="B74" s="76" t="s">
        <v>72</v>
      </c>
      <c r="C74" s="77"/>
      <c r="D74" s="77"/>
      <c r="E74" s="48">
        <f t="shared" ref="E74" si="10">+E43+E69+E72</f>
        <v>68661547701</v>
      </c>
      <c r="F74" s="57">
        <f>+F43+F69+F72</f>
        <v>5341408032</v>
      </c>
      <c r="G74" s="52">
        <f>+G43+G69+G72</f>
        <v>74002955733</v>
      </c>
      <c r="H74" s="52">
        <f>+H43+H69+H72</f>
        <v>58152623663</v>
      </c>
      <c r="I74" s="52">
        <f>+I43+I69+I72</f>
        <v>58152623663</v>
      </c>
      <c r="J74" s="41">
        <f>+J43+J69+J72</f>
        <v>-10508924038</v>
      </c>
      <c r="K74" s="5"/>
      <c r="L74" s="5"/>
    </row>
    <row r="75" spans="1:12" ht="3.75" customHeight="1" x14ac:dyDescent="0.25">
      <c r="B75" s="4"/>
      <c r="C75" s="78"/>
      <c r="D75" s="79"/>
      <c r="E75" s="55"/>
      <c r="F75" s="55"/>
      <c r="G75" s="55"/>
      <c r="H75" s="56"/>
      <c r="I75" s="56"/>
      <c r="J75" s="12"/>
      <c r="K75" s="5"/>
      <c r="L75" s="5"/>
    </row>
    <row r="76" spans="1:12" ht="13.5" customHeight="1" x14ac:dyDescent="0.25">
      <c r="B76" s="4"/>
      <c r="C76" s="80" t="s">
        <v>73</v>
      </c>
      <c r="D76" s="77"/>
      <c r="E76" s="55"/>
      <c r="F76" s="71"/>
      <c r="G76" s="55"/>
      <c r="H76" s="56"/>
      <c r="I76" s="56"/>
      <c r="J76" s="12"/>
      <c r="K76" s="5"/>
    </row>
    <row r="77" spans="1:12" ht="25.5" customHeight="1" x14ac:dyDescent="0.25">
      <c r="B77" s="4"/>
      <c r="C77" s="81" t="s">
        <v>74</v>
      </c>
      <c r="D77" s="82"/>
      <c r="E77" s="66">
        <v>0</v>
      </c>
      <c r="F77" s="66">
        <v>0</v>
      </c>
      <c r="G77" s="66">
        <v>0</v>
      </c>
      <c r="H77" s="44">
        <v>0</v>
      </c>
      <c r="I77" s="44">
        <v>0</v>
      </c>
      <c r="J77" s="6">
        <f>+I77-E77</f>
        <v>0</v>
      </c>
      <c r="K77" s="5"/>
    </row>
    <row r="78" spans="1:12" ht="27" customHeight="1" x14ac:dyDescent="0.25">
      <c r="B78" s="4"/>
      <c r="C78" s="81" t="s">
        <v>75</v>
      </c>
      <c r="D78" s="82"/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14">
        <v>0</v>
      </c>
      <c r="K78" s="5"/>
    </row>
    <row r="79" spans="1:12" x14ac:dyDescent="0.25">
      <c r="B79" s="4"/>
      <c r="C79" s="80" t="s">
        <v>76</v>
      </c>
      <c r="D79" s="77"/>
      <c r="E79" s="66">
        <v>0</v>
      </c>
      <c r="F79" s="72">
        <f>SUM(F77:F78)</f>
        <v>0</v>
      </c>
      <c r="G79" s="72">
        <f>SUM(G77:G78)</f>
        <v>0</v>
      </c>
      <c r="H79" s="66">
        <v>0</v>
      </c>
      <c r="I79" s="66">
        <v>0</v>
      </c>
      <c r="J79" s="6">
        <v>0</v>
      </c>
      <c r="K79" s="5"/>
    </row>
    <row r="80" spans="1:12" ht="6.75" customHeight="1" thickBot="1" x14ac:dyDescent="0.3">
      <c r="B80" s="18"/>
      <c r="C80" s="75"/>
      <c r="D80" s="75"/>
      <c r="E80" s="73"/>
      <c r="F80" s="73"/>
      <c r="G80" s="73"/>
      <c r="H80" s="74"/>
      <c r="I80" s="74"/>
      <c r="J80" s="19"/>
      <c r="K80" s="5"/>
    </row>
    <row r="81" spans="4:10" ht="5.25" customHeight="1" x14ac:dyDescent="0.25">
      <c r="G81" s="20"/>
      <c r="I81" s="21"/>
    </row>
    <row r="82" spans="4:10" x14ac:dyDescent="0.25">
      <c r="D82" s="20"/>
      <c r="E82" s="22"/>
      <c r="F82" s="21"/>
      <c r="G82" s="23"/>
      <c r="H82" s="24"/>
      <c r="I82" s="21"/>
      <c r="J82" s="25"/>
    </row>
    <row r="83" spans="4:10" x14ac:dyDescent="0.25">
      <c r="E83" s="26"/>
      <c r="F83" s="21"/>
      <c r="G83" s="5"/>
      <c r="H83" s="25"/>
      <c r="I83" s="21"/>
      <c r="J83" s="20"/>
    </row>
    <row r="84" spans="4:10" x14ac:dyDescent="0.25">
      <c r="E84" s="5"/>
      <c r="F84" s="21"/>
      <c r="H84" s="25"/>
      <c r="I84" s="27"/>
      <c r="J84" s="28"/>
    </row>
    <row r="85" spans="4:10" x14ac:dyDescent="0.25">
      <c r="F85" s="29"/>
      <c r="H85" s="20"/>
      <c r="I85" s="30"/>
    </row>
    <row r="86" spans="4:10" x14ac:dyDescent="0.25">
      <c r="F86" s="5"/>
      <c r="H86" s="25"/>
      <c r="I86" s="21"/>
    </row>
    <row r="87" spans="4:10" x14ac:dyDescent="0.25">
      <c r="E87" s="31"/>
      <c r="F87" s="32"/>
      <c r="G87" s="33"/>
      <c r="H87" s="34"/>
      <c r="I87" s="21"/>
    </row>
    <row r="88" spans="4:10" x14ac:dyDescent="0.25">
      <c r="D88" s="35"/>
      <c r="F88" s="20"/>
    </row>
    <row r="89" spans="4:10" x14ac:dyDescent="0.25">
      <c r="D89" s="35"/>
      <c r="H89" s="24"/>
      <c r="I89" s="20"/>
    </row>
    <row r="90" spans="4:10" x14ac:dyDescent="0.25">
      <c r="D90" s="35"/>
      <c r="E90" s="20"/>
      <c r="H90" s="28"/>
      <c r="I90" s="28"/>
    </row>
    <row r="91" spans="4:10" x14ac:dyDescent="0.25">
      <c r="D91" s="35"/>
    </row>
    <row r="92" spans="4:10" x14ac:dyDescent="0.25">
      <c r="D92" s="35"/>
      <c r="E92" s="20"/>
    </row>
    <row r="93" spans="4:10" x14ac:dyDescent="0.25">
      <c r="E93" s="20"/>
      <c r="I93" s="36"/>
    </row>
  </sheetData>
  <mergeCells count="52">
    <mergeCell ref="C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37:D37"/>
    <mergeCell ref="C11:D11"/>
    <mergeCell ref="C12:D12"/>
    <mergeCell ref="C13:D13"/>
    <mergeCell ref="C14:D14"/>
    <mergeCell ref="C15:D15"/>
    <mergeCell ref="C16:D16"/>
    <mergeCell ref="B17:B18"/>
    <mergeCell ref="C17:D17"/>
    <mergeCell ref="C18:D18"/>
    <mergeCell ref="C30:D30"/>
    <mergeCell ref="C36:D36"/>
    <mergeCell ref="C68:D68"/>
    <mergeCell ref="C39:D39"/>
    <mergeCell ref="B43:D43"/>
    <mergeCell ref="B44:D44"/>
    <mergeCell ref="B45:D45"/>
    <mergeCell ref="B46:D46"/>
    <mergeCell ref="B48:D48"/>
    <mergeCell ref="C49:D49"/>
    <mergeCell ref="C58:D58"/>
    <mergeCell ref="C63:D63"/>
    <mergeCell ref="C66:D66"/>
    <mergeCell ref="C67:D67"/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</mergeCells>
  <printOptions horizontalCentered="1"/>
  <pageMargins left="0" right="0" top="0" bottom="0" header="0.31496062992125984" footer="0.31496062992125984"/>
  <pageSetup scale="66" orientation="portrait" r:id="rId1"/>
  <ignoredErrors>
    <ignoredError sqref="G30 G58" formula="1"/>
    <ignoredError sqref="E30:F30 I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 30092021</vt:lpstr>
      <vt:lpstr>'F5 30092021'!Área_de_impresión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SAR</cp:lastModifiedBy>
  <cp:lastPrinted>2021-10-29T19:10:17Z</cp:lastPrinted>
  <dcterms:created xsi:type="dcterms:W3CDTF">2021-07-27T20:15:00Z</dcterms:created>
  <dcterms:modified xsi:type="dcterms:W3CDTF">2021-10-29T19:10:23Z</dcterms:modified>
</cp:coreProperties>
</file>